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2056" windowHeight="9264" firstSheet="1" activeTab="1"/>
  </bookViews>
  <sheets>
    <sheet name="Sheet1" sheetId="1" state="hidden" r:id="rId1"/>
    <sheet name="Sheet2" sheetId="4" r:id="rId2"/>
  </sheets>
  <externalReferences>
    <externalReference r:id="rId3"/>
  </externalReferences>
  <definedNames>
    <definedName name="_xlnm.Print_Area" localSheetId="0">Sheet1!$A$1:$F$8</definedName>
    <definedName name="_xlnm.Print_Area" localSheetId="1">Sheet2!$A$1:$L$10</definedName>
  </definedNames>
  <calcPr calcId="144525"/>
</workbook>
</file>

<file path=xl/calcChain.xml><?xml version="1.0" encoding="utf-8"?>
<calcChain xmlns="http://schemas.openxmlformats.org/spreadsheetml/2006/main">
  <c r="F6" i="4" l="1"/>
  <c r="M6" i="4" s="1"/>
  <c r="F7" i="4"/>
  <c r="M7" i="4" s="1"/>
  <c r="F8" i="4"/>
  <c r="M8" i="4" s="1"/>
  <c r="F9" i="4"/>
  <c r="F5" i="4"/>
  <c r="M5" i="4" s="1"/>
  <c r="M9" i="4"/>
  <c r="I10" i="4"/>
  <c r="M10" i="4" l="1"/>
  <c r="F10" i="4"/>
  <c r="O8" i="4" l="1"/>
  <c r="C10" i="4" l="1"/>
  <c r="E10" i="4"/>
  <c r="G10" i="4"/>
  <c r="H10" i="4"/>
  <c r="J10" i="4"/>
  <c r="K10" i="4"/>
  <c r="B10" i="4"/>
  <c r="E6" i="4"/>
  <c r="E8" i="4"/>
  <c r="E5" i="4"/>
  <c r="N5" i="1" l="1"/>
  <c r="M5" i="1"/>
  <c r="N7" i="1" l="1"/>
  <c r="I13" i="1"/>
  <c r="N8" i="1" l="1"/>
  <c r="N6" i="1"/>
  <c r="M6" i="1"/>
  <c r="M7" i="1"/>
  <c r="M8" i="1"/>
  <c r="M4" i="1"/>
  <c r="K5" i="1"/>
  <c r="N9" i="1" s="1"/>
  <c r="K6" i="1"/>
  <c r="K7" i="1"/>
  <c r="K8" i="1"/>
  <c r="K4" i="1"/>
  <c r="H5" i="1"/>
  <c r="H6" i="1"/>
  <c r="H7" i="1"/>
  <c r="H8" i="1"/>
  <c r="H4" i="1"/>
</calcChain>
</file>

<file path=xl/sharedStrings.xml><?xml version="1.0" encoding="utf-8"?>
<sst xmlns="http://schemas.openxmlformats.org/spreadsheetml/2006/main" count="47" uniqueCount="38">
  <si>
    <t>景区门票核销情况汇总表</t>
    <phoneticPr fontId="2" type="noConversion"/>
  </si>
  <si>
    <t>景区名称</t>
    <phoneticPr fontId="2" type="noConversion"/>
  </si>
  <si>
    <t>景区入园人数</t>
    <phoneticPr fontId="2" type="noConversion"/>
  </si>
  <si>
    <t>去年同期入园人数</t>
    <phoneticPr fontId="2" type="noConversion"/>
  </si>
  <si>
    <t>去年同期门票收入</t>
    <phoneticPr fontId="2" type="noConversion"/>
  </si>
  <si>
    <t>平台预约人数</t>
    <phoneticPr fontId="2" type="noConversion"/>
  </si>
  <si>
    <t>平台核销人数</t>
    <phoneticPr fontId="2" type="noConversion"/>
  </si>
  <si>
    <t>楚天瑶池温泉度假村</t>
    <phoneticPr fontId="2" type="noConversion"/>
  </si>
  <si>
    <t>咸宁市温泉谷度假区</t>
    <phoneticPr fontId="2" type="noConversion"/>
  </si>
  <si>
    <t>三江森林温泉旅游区</t>
    <phoneticPr fontId="2" type="noConversion"/>
  </si>
  <si>
    <t>黄鹤楼森林美酒小镇</t>
    <phoneticPr fontId="2" type="noConversion"/>
  </si>
  <si>
    <t>咸宁澄水洞旅游区</t>
    <phoneticPr fontId="2" type="noConversion"/>
  </si>
  <si>
    <t>已拨付景区补贴资金</t>
  </si>
  <si>
    <t>应补贴金额</t>
  </si>
  <si>
    <t>项目起止时间：2020年10月01日至2020年10月31日</t>
    <phoneticPr fontId="2" type="noConversion"/>
  </si>
  <si>
    <t>10月补贴</t>
    <phoneticPr fontId="2" type="noConversion"/>
  </si>
  <si>
    <t>8-9月</t>
    <phoneticPr fontId="2" type="noConversion"/>
  </si>
  <si>
    <t>合计</t>
    <phoneticPr fontId="2" type="noConversion"/>
  </si>
  <si>
    <t>补贴限额</t>
  </si>
  <si>
    <t>本月尚需补贴</t>
    <phoneticPr fontId="2" type="noConversion"/>
  </si>
  <si>
    <t>已核定未发放</t>
    <phoneticPr fontId="2" type="noConversion"/>
  </si>
  <si>
    <t>8-9月黄鹤楼核销</t>
    <phoneticPr fontId="2" type="noConversion"/>
  </si>
  <si>
    <t>平台预约人数</t>
  </si>
  <si>
    <t>平台核销人数</t>
  </si>
  <si>
    <t>景区门票价格</t>
  </si>
  <si>
    <t>景区补贴总金额</t>
    <phoneticPr fontId="2" type="noConversion"/>
  </si>
  <si>
    <t>已补贴金额</t>
  </si>
  <si>
    <t>合计</t>
    <phoneticPr fontId="2" type="noConversion"/>
  </si>
  <si>
    <t>-</t>
    <phoneticPr fontId="2" type="noConversion"/>
  </si>
  <si>
    <t>本期应补贴金额</t>
    <phoneticPr fontId="2" type="noConversion"/>
  </si>
  <si>
    <t>累计应补贴金额</t>
    <phoneticPr fontId="2" type="noConversion"/>
  </si>
  <si>
    <t>本期已补贴金额</t>
    <phoneticPr fontId="2" type="noConversion"/>
  </si>
  <si>
    <t>累计已补贴金额</t>
    <phoneticPr fontId="2" type="noConversion"/>
  </si>
  <si>
    <t>累计已核定未发放金额</t>
    <phoneticPr fontId="2" type="noConversion"/>
  </si>
  <si>
    <t>本期需补贴金额</t>
    <phoneticPr fontId="2" type="noConversion"/>
  </si>
  <si>
    <t>备注</t>
    <phoneticPr fontId="2" type="noConversion"/>
  </si>
  <si>
    <t>累计补贴已达限额</t>
    <phoneticPr fontId="2" type="noConversion"/>
  </si>
  <si>
    <t>抵扣上期已支付未核销89660元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</si>
</sst>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43" fontId="0" fillId="0" borderId="0" xfId="1" applyFont="1">
      <alignment vertical="center"/>
    </xf>
    <xf numFmtId="43" fontId="0" fillId="0" borderId="1" xfId="1" applyFont="1" applyBorder="1">
      <alignment vertical="center"/>
    </xf>
    <xf numFmtId="43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43" fontId="0" fillId="3" borderId="1" xfId="1" applyFont="1" applyFill="1" applyBorder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4" fillId="0" borderId="8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0139;&#25991;&#20214;&#22841;/&#26446;&#32988;/&#24800;&#28216;&#28246;&#21271;/&#21688;&#23425;&#24066;&#25991;&#26053;&#23616;&#24800;&#28216;&#28246;&#21271;&#22870;&#21169;&#23457;&#35745;&#25253;&#21578;/&#26223;&#21306;&#26680;&#38144;&#25253;&#21578;/&#24800;&#28216;&#28246;&#21271;&#27963;&#21160;&#26223;&#21306;&#23457;&#35745;&#25253;&#21578;/1-&#31532;&#19968;&#26399;/&#26223;&#21306;&#38376;&#31080;&#26680;&#38144;&#24773;&#20917;&#27719;&#24635;&#34920;-&#31532;&#20108;&#31295;-&#22238;&#227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</sheetNames>
    <sheetDataSet>
      <sheetData sheetId="0">
        <row r="4">
          <cell r="E4">
            <v>1542912</v>
          </cell>
        </row>
        <row r="5">
          <cell r="E5">
            <v>790328.5</v>
          </cell>
        </row>
        <row r="6">
          <cell r="E6">
            <v>1702800</v>
          </cell>
        </row>
        <row r="7">
          <cell r="E7">
            <v>90340</v>
          </cell>
        </row>
        <row r="8">
          <cell r="E8">
            <v>500000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N4" sqref="N4:N8"/>
    </sheetView>
  </sheetViews>
  <sheetFormatPr defaultRowHeight="14.4" x14ac:dyDescent="0.25"/>
  <cols>
    <col min="1" max="1" width="19.44140625" customWidth="1"/>
    <col min="2" max="2" width="8.109375" customWidth="1"/>
    <col min="3" max="3" width="11" customWidth="1"/>
    <col min="4" max="4" width="12" customWidth="1"/>
    <col min="5" max="5" width="8.109375" customWidth="1"/>
    <col min="6" max="6" width="7.88671875" customWidth="1"/>
    <col min="7" max="7" width="11.21875" customWidth="1"/>
    <col min="8" max="8" width="19.21875" customWidth="1"/>
    <col min="9" max="9" width="16.44140625" customWidth="1"/>
    <col min="10" max="10" width="15.77734375" customWidth="1"/>
    <col min="11" max="11" width="19.33203125" customWidth="1"/>
    <col min="12" max="12" width="16.109375" bestFit="1" customWidth="1"/>
    <col min="13" max="13" width="19.21875" customWidth="1"/>
    <col min="14" max="14" width="16.5546875" customWidth="1"/>
  </cols>
  <sheetData>
    <row r="1" spans="1:14" ht="54.6" customHeight="1" x14ac:dyDescent="0.25">
      <c r="A1" s="24" t="s">
        <v>0</v>
      </c>
      <c r="B1" s="24"/>
      <c r="C1" s="24"/>
      <c r="D1" s="24"/>
      <c r="E1" s="24"/>
      <c r="F1" s="24"/>
    </row>
    <row r="2" spans="1:14" ht="24.6" customHeight="1" x14ac:dyDescent="0.25">
      <c r="A2" s="25" t="s">
        <v>14</v>
      </c>
      <c r="B2" s="25"/>
      <c r="C2" s="25"/>
      <c r="D2" s="25"/>
      <c r="E2" s="25"/>
      <c r="F2" s="25"/>
      <c r="I2" s="26" t="s">
        <v>16</v>
      </c>
      <c r="J2" s="26"/>
      <c r="K2" s="26"/>
      <c r="L2" s="12"/>
    </row>
    <row r="3" spans="1:14" s="3" customFormat="1" ht="42.6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H3" s="5" t="s">
        <v>15</v>
      </c>
      <c r="I3" s="13" t="s">
        <v>12</v>
      </c>
      <c r="J3" s="13" t="s">
        <v>20</v>
      </c>
      <c r="K3" s="14" t="s">
        <v>17</v>
      </c>
      <c r="L3" s="16" t="s">
        <v>18</v>
      </c>
      <c r="N3" s="3" t="s">
        <v>19</v>
      </c>
    </row>
    <row r="4" spans="1:14" ht="42.6" customHeight="1" x14ac:dyDescent="0.25">
      <c r="A4" s="4" t="s">
        <v>7</v>
      </c>
      <c r="B4" s="4"/>
      <c r="C4" s="4"/>
      <c r="D4" s="4"/>
      <c r="E4" s="4">
        <v>53011</v>
      </c>
      <c r="F4" s="4">
        <v>35297</v>
      </c>
      <c r="G4" s="6">
        <v>168</v>
      </c>
      <c r="H4" s="8">
        <f>F4*G4*0.5</f>
        <v>2964948</v>
      </c>
      <c r="I4" s="15">
        <v>1265000</v>
      </c>
      <c r="J4" s="15">
        <v>277912</v>
      </c>
      <c r="K4" s="15">
        <f>I4+J4</f>
        <v>1542912</v>
      </c>
      <c r="L4" s="17">
        <v>5060000</v>
      </c>
      <c r="M4" s="10">
        <f>H4+K4</f>
        <v>4507860</v>
      </c>
      <c r="N4" s="8">
        <v>2964948</v>
      </c>
    </row>
    <row r="5" spans="1:14" ht="42.6" customHeight="1" x14ac:dyDescent="0.25">
      <c r="A5" s="4" t="s">
        <v>8</v>
      </c>
      <c r="B5" s="4"/>
      <c r="C5" s="4"/>
      <c r="D5" s="4"/>
      <c r="E5" s="4">
        <v>52399</v>
      </c>
      <c r="F5" s="4">
        <v>38095</v>
      </c>
      <c r="G5" s="6">
        <v>199</v>
      </c>
      <c r="H5" s="8">
        <f t="shared" ref="H5:H8" si="0">F5*G5*0.5</f>
        <v>3790452.5</v>
      </c>
      <c r="I5" s="15">
        <v>0</v>
      </c>
      <c r="J5" s="15">
        <v>790328.5</v>
      </c>
      <c r="K5" s="15">
        <f t="shared" ref="K5:K8" si="1">I5+J5</f>
        <v>790328.5</v>
      </c>
      <c r="L5" s="17">
        <v>5040000</v>
      </c>
      <c r="M5" s="10">
        <f t="shared" ref="M5:M8" si="2">H5+K5</f>
        <v>4580781</v>
      </c>
      <c r="N5" s="10">
        <f>H5</f>
        <v>3790452.5</v>
      </c>
    </row>
    <row r="6" spans="1:14" ht="42.6" customHeight="1" x14ac:dyDescent="0.25">
      <c r="A6" s="4" t="s">
        <v>9</v>
      </c>
      <c r="B6" s="4"/>
      <c r="C6" s="4"/>
      <c r="D6" s="4"/>
      <c r="E6" s="4">
        <v>69198</v>
      </c>
      <c r="F6" s="4">
        <v>50068</v>
      </c>
      <c r="G6" s="6">
        <v>198</v>
      </c>
      <c r="H6" s="8">
        <f t="shared" si="0"/>
        <v>4956732</v>
      </c>
      <c r="I6" s="15">
        <v>1245000</v>
      </c>
      <c r="J6" s="15">
        <v>457800</v>
      </c>
      <c r="K6" s="15">
        <f t="shared" si="1"/>
        <v>1702800</v>
      </c>
      <c r="L6" s="17">
        <v>4980000</v>
      </c>
      <c r="M6" s="10">
        <f t="shared" si="2"/>
        <v>6659532</v>
      </c>
      <c r="N6" s="10">
        <f>L6-K6</f>
        <v>3277200</v>
      </c>
    </row>
    <row r="7" spans="1:14" ht="42.6" customHeight="1" x14ac:dyDescent="0.25">
      <c r="A7" s="4" t="s">
        <v>10</v>
      </c>
      <c r="B7" s="4"/>
      <c r="C7" s="4"/>
      <c r="D7" s="4"/>
      <c r="E7" s="4">
        <v>13555</v>
      </c>
      <c r="F7" s="4">
        <v>10993</v>
      </c>
      <c r="G7" s="6">
        <v>40</v>
      </c>
      <c r="H7" s="8">
        <f t="shared" si="0"/>
        <v>219860</v>
      </c>
      <c r="I7" s="15">
        <v>180000</v>
      </c>
      <c r="J7" s="15">
        <v>0</v>
      </c>
      <c r="K7" s="15">
        <f t="shared" si="1"/>
        <v>180000</v>
      </c>
      <c r="L7" s="17">
        <v>720000</v>
      </c>
      <c r="M7" s="10">
        <f t="shared" si="2"/>
        <v>399860</v>
      </c>
      <c r="N7" s="8">
        <f>I13-I7</f>
        <v>130200</v>
      </c>
    </row>
    <row r="8" spans="1:14" ht="42.6" customHeight="1" x14ac:dyDescent="0.25">
      <c r="A8" s="4" t="s">
        <v>11</v>
      </c>
      <c r="B8" s="4">
        <v>25515</v>
      </c>
      <c r="C8" s="4">
        <v>6080</v>
      </c>
      <c r="D8" s="4">
        <v>231211</v>
      </c>
      <c r="E8" s="4">
        <v>19594</v>
      </c>
      <c r="F8" s="4">
        <v>16899</v>
      </c>
      <c r="G8" s="7">
        <v>45</v>
      </c>
      <c r="H8" s="8">
        <f t="shared" si="0"/>
        <v>380227.5</v>
      </c>
      <c r="I8" s="15">
        <v>125000</v>
      </c>
      <c r="J8" s="15">
        <v>375000</v>
      </c>
      <c r="K8" s="15">
        <f t="shared" si="1"/>
        <v>500000</v>
      </c>
      <c r="L8" s="17">
        <v>500000</v>
      </c>
      <c r="M8" s="10">
        <f t="shared" si="2"/>
        <v>880227.5</v>
      </c>
      <c r="N8" s="10">
        <f>L8-K8</f>
        <v>0</v>
      </c>
    </row>
    <row r="9" spans="1:14" x14ac:dyDescent="0.25">
      <c r="N9" s="10">
        <f>SUM(N4:N8)</f>
        <v>10162800.5</v>
      </c>
    </row>
    <row r="12" spans="1:14" x14ac:dyDescent="0.25">
      <c r="D12" s="8"/>
      <c r="H12" t="s">
        <v>21</v>
      </c>
      <c r="I12" s="8">
        <v>90340</v>
      </c>
    </row>
    <row r="13" spans="1:14" x14ac:dyDescent="0.25">
      <c r="D13" s="10"/>
      <c r="I13" s="10">
        <f>I12+H7</f>
        <v>310200</v>
      </c>
    </row>
  </sheetData>
  <mergeCells count="3">
    <mergeCell ref="A1:F1"/>
    <mergeCell ref="A2:F2"/>
    <mergeCell ref="I2:K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BreakPreview" zoomScale="85" zoomScaleNormal="100" zoomScaleSheetLayoutView="85" workbookViewId="0">
      <selection activeCell="A2" sqref="A2:L2"/>
    </sheetView>
  </sheetViews>
  <sheetFormatPr defaultRowHeight="14.4" x14ac:dyDescent="0.25"/>
  <cols>
    <col min="1" max="1" width="20.44140625" bestFit="1" customWidth="1"/>
    <col min="5" max="5" width="18.6640625" customWidth="1"/>
    <col min="6" max="6" width="20" customWidth="1"/>
    <col min="7" max="7" width="18.88671875" customWidth="1"/>
    <col min="8" max="9" width="19.109375" customWidth="1"/>
    <col min="10" max="10" width="19.33203125" customWidth="1"/>
    <col min="11" max="12" width="19.21875" customWidth="1"/>
    <col min="13" max="13" width="21.44140625" customWidth="1"/>
    <col min="14" max="14" width="14.77734375" bestFit="1" customWidth="1"/>
    <col min="15" max="15" width="18" customWidth="1"/>
  </cols>
  <sheetData>
    <row r="1" spans="1:15" ht="51.6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8"/>
    </row>
    <row r="2" spans="1:15" ht="27.6" customHeight="1" x14ac:dyDescent="0.25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3"/>
    </row>
    <row r="3" spans="1:15" ht="27" customHeight="1" x14ac:dyDescent="0.25">
      <c r="A3" s="28" t="s">
        <v>1</v>
      </c>
      <c r="B3" s="30" t="s">
        <v>22</v>
      </c>
      <c r="C3" s="30" t="s">
        <v>23</v>
      </c>
      <c r="D3" s="30" t="s">
        <v>24</v>
      </c>
      <c r="E3" s="32" t="s">
        <v>13</v>
      </c>
      <c r="F3" s="33"/>
      <c r="G3" s="30" t="s">
        <v>25</v>
      </c>
      <c r="H3" s="32" t="s">
        <v>26</v>
      </c>
      <c r="I3" s="33"/>
      <c r="J3" s="34" t="s">
        <v>33</v>
      </c>
      <c r="K3" s="36" t="s">
        <v>34</v>
      </c>
      <c r="L3" s="39" t="s">
        <v>35</v>
      </c>
      <c r="M3" s="23"/>
    </row>
    <row r="4" spans="1:15" ht="27" customHeight="1" x14ac:dyDescent="0.25">
      <c r="A4" s="29"/>
      <c r="B4" s="31"/>
      <c r="C4" s="31"/>
      <c r="D4" s="31"/>
      <c r="E4" s="1" t="s">
        <v>29</v>
      </c>
      <c r="F4" s="1" t="s">
        <v>30</v>
      </c>
      <c r="G4" s="31"/>
      <c r="H4" s="1" t="s">
        <v>31</v>
      </c>
      <c r="I4" s="1" t="s">
        <v>32</v>
      </c>
      <c r="J4" s="35"/>
      <c r="K4" s="37"/>
      <c r="L4" s="39"/>
    </row>
    <row r="5" spans="1:15" ht="50.4" customHeight="1" x14ac:dyDescent="0.25">
      <c r="A5" s="4" t="s">
        <v>7</v>
      </c>
      <c r="B5" s="4">
        <v>53011</v>
      </c>
      <c r="C5" s="4">
        <v>35297</v>
      </c>
      <c r="D5" s="11">
        <v>168</v>
      </c>
      <c r="E5" s="9">
        <f>C5*D5*0.5</f>
        <v>2964948</v>
      </c>
      <c r="F5" s="9">
        <f>E5+'[1]Sheet1 (2)'!E4</f>
        <v>4507860</v>
      </c>
      <c r="G5" s="9">
        <v>5060000</v>
      </c>
      <c r="H5" s="9">
        <v>0</v>
      </c>
      <c r="I5" s="9">
        <v>1265000</v>
      </c>
      <c r="J5" s="9">
        <v>277912</v>
      </c>
      <c r="K5" s="9">
        <v>2964948</v>
      </c>
      <c r="L5" s="9"/>
      <c r="M5" s="10">
        <f>F5-I5-J5</f>
        <v>2964948</v>
      </c>
    </row>
    <row r="6" spans="1:15" ht="50.4" customHeight="1" x14ac:dyDescent="0.25">
      <c r="A6" s="4" t="s">
        <v>8</v>
      </c>
      <c r="B6" s="4">
        <v>52399</v>
      </c>
      <c r="C6" s="4">
        <v>38095</v>
      </c>
      <c r="D6" s="11">
        <v>199</v>
      </c>
      <c r="E6" s="9">
        <f t="shared" ref="E6:E8" si="0">C6*D6*0.5</f>
        <v>3790452.5</v>
      </c>
      <c r="F6" s="9">
        <f>E6+'[1]Sheet1 (2)'!E5</f>
        <v>4580781</v>
      </c>
      <c r="G6" s="9">
        <v>5040000</v>
      </c>
      <c r="H6" s="9">
        <v>0</v>
      </c>
      <c r="I6" s="9">
        <v>0</v>
      </c>
      <c r="J6" s="9">
        <v>790328.5</v>
      </c>
      <c r="K6" s="9">
        <v>3790452.5</v>
      </c>
      <c r="L6" s="9"/>
      <c r="M6" s="10">
        <f t="shared" ref="M6:M9" si="1">F6-I6-J6</f>
        <v>3790452.5</v>
      </c>
    </row>
    <row r="7" spans="1:15" ht="50.4" customHeight="1" x14ac:dyDescent="0.25">
      <c r="A7" s="4" t="s">
        <v>9</v>
      </c>
      <c r="B7" s="4">
        <v>69198</v>
      </c>
      <c r="C7" s="4">
        <v>50068</v>
      </c>
      <c r="D7" s="11">
        <v>198</v>
      </c>
      <c r="E7" s="9">
        <v>3277200</v>
      </c>
      <c r="F7" s="9">
        <f>E7+'[1]Sheet1 (2)'!E6</f>
        <v>4980000</v>
      </c>
      <c r="G7" s="9">
        <v>4980000</v>
      </c>
      <c r="H7" s="9">
        <v>0</v>
      </c>
      <c r="I7" s="9">
        <v>1245000</v>
      </c>
      <c r="J7" s="9">
        <v>457800</v>
      </c>
      <c r="K7" s="9">
        <v>3277200</v>
      </c>
      <c r="L7" s="9" t="s">
        <v>36</v>
      </c>
      <c r="M7" s="10">
        <f t="shared" si="1"/>
        <v>3277200</v>
      </c>
    </row>
    <row r="8" spans="1:15" ht="50.4" customHeight="1" x14ac:dyDescent="0.25">
      <c r="A8" s="4" t="s">
        <v>10</v>
      </c>
      <c r="B8" s="4">
        <v>13555</v>
      </c>
      <c r="C8" s="4">
        <v>10993</v>
      </c>
      <c r="D8" s="11">
        <v>40</v>
      </c>
      <c r="E8" s="9">
        <f t="shared" si="0"/>
        <v>219860</v>
      </c>
      <c r="F8" s="9">
        <f>E8+'[1]Sheet1 (2)'!E7</f>
        <v>310200</v>
      </c>
      <c r="G8" s="9">
        <v>720000</v>
      </c>
      <c r="H8" s="9">
        <v>0</v>
      </c>
      <c r="I8" s="9">
        <v>180000</v>
      </c>
      <c r="J8" s="9">
        <v>0</v>
      </c>
      <c r="K8" s="9">
        <v>130200</v>
      </c>
      <c r="L8" s="40" t="s">
        <v>37</v>
      </c>
      <c r="M8" s="10">
        <f t="shared" si="1"/>
        <v>130200</v>
      </c>
      <c r="N8" s="10">
        <v>90340</v>
      </c>
      <c r="O8" s="10">
        <f>E8-H8+N8</f>
        <v>310200</v>
      </c>
    </row>
    <row r="9" spans="1:15" ht="50.4" customHeight="1" x14ac:dyDescent="0.25">
      <c r="A9" s="4" t="s">
        <v>11</v>
      </c>
      <c r="B9" s="4">
        <v>19594</v>
      </c>
      <c r="C9" s="4">
        <v>16899</v>
      </c>
      <c r="D9" s="11">
        <v>45</v>
      </c>
      <c r="E9" s="9">
        <v>0</v>
      </c>
      <c r="F9" s="9">
        <f>E9+'[1]Sheet1 (2)'!E8</f>
        <v>500000</v>
      </c>
      <c r="G9" s="9">
        <v>500000</v>
      </c>
      <c r="H9" s="9">
        <v>0</v>
      </c>
      <c r="I9" s="9">
        <v>125000</v>
      </c>
      <c r="J9" s="9">
        <v>375000</v>
      </c>
      <c r="K9" s="9">
        <v>0</v>
      </c>
      <c r="L9" s="9" t="s">
        <v>36</v>
      </c>
      <c r="M9" s="10">
        <f t="shared" si="1"/>
        <v>0</v>
      </c>
      <c r="N9" s="10">
        <v>89660</v>
      </c>
    </row>
    <row r="10" spans="1:15" s="20" customFormat="1" ht="50.4" customHeight="1" x14ac:dyDescent="0.25">
      <c r="A10" s="21" t="s">
        <v>27</v>
      </c>
      <c r="B10" s="19">
        <f>SUM(B5:B9)</f>
        <v>207757</v>
      </c>
      <c r="C10" s="19">
        <f t="shared" ref="C10:M10" si="2">SUM(C5:C9)</f>
        <v>151352</v>
      </c>
      <c r="D10" s="21" t="s">
        <v>28</v>
      </c>
      <c r="E10" s="22">
        <f t="shared" si="2"/>
        <v>10252460.5</v>
      </c>
      <c r="F10" s="22">
        <f t="shared" si="2"/>
        <v>14878841</v>
      </c>
      <c r="G10" s="22">
        <f t="shared" si="2"/>
        <v>16300000</v>
      </c>
      <c r="H10" s="22">
        <f t="shared" si="2"/>
        <v>0</v>
      </c>
      <c r="I10" s="22">
        <f t="shared" si="2"/>
        <v>2815000</v>
      </c>
      <c r="J10" s="22">
        <f t="shared" si="2"/>
        <v>1901040.5</v>
      </c>
      <c r="K10" s="22">
        <f t="shared" si="2"/>
        <v>10162800.5</v>
      </c>
      <c r="L10" s="22"/>
      <c r="M10" s="38">
        <f t="shared" si="2"/>
        <v>10162800.5</v>
      </c>
    </row>
  </sheetData>
  <mergeCells count="12">
    <mergeCell ref="L3:L4"/>
    <mergeCell ref="A1:L1"/>
    <mergeCell ref="A2:L2"/>
    <mergeCell ref="A3:A4"/>
    <mergeCell ref="B3:B4"/>
    <mergeCell ref="C3:C4"/>
    <mergeCell ref="D3:D4"/>
    <mergeCell ref="E3:F3"/>
    <mergeCell ref="H3:I3"/>
    <mergeCell ref="J3:J4"/>
    <mergeCell ref="K3:K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2020-12-10T03:02:21Z</cp:lastPrinted>
  <dcterms:created xsi:type="dcterms:W3CDTF">2020-10-27T08:03:46Z</dcterms:created>
  <dcterms:modified xsi:type="dcterms:W3CDTF">2020-12-10T03:43:04Z</dcterms:modified>
</cp:coreProperties>
</file>