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540"/>
  </bookViews>
  <sheets>
    <sheet name="Sheet1 (2)" sheetId="3" r:id="rId1"/>
    <sheet name="Sheet1" sheetId="4" state="hidden" r:id="rId2"/>
    <sheet name="Sheet2" sheetId="5" r:id="rId3"/>
  </sheets>
  <definedNames>
    <definedName name="_xlnm.Print_Area" localSheetId="0">'Sheet1 (2)'!$A$1:$I$9</definedName>
  </definedNames>
  <calcPr calcId="144525"/>
</workbook>
</file>

<file path=xl/calcChain.xml><?xml version="1.0" encoding="utf-8"?>
<calcChain xmlns="http://schemas.openxmlformats.org/spreadsheetml/2006/main">
  <c r="G8" i="3" l="1"/>
  <c r="G7" i="3"/>
  <c r="E5" i="3"/>
  <c r="E4" i="3"/>
  <c r="F5" i="5"/>
  <c r="F6" i="5"/>
  <c r="F7" i="5"/>
  <c r="F8" i="5"/>
  <c r="F9" i="5"/>
  <c r="F4" i="5"/>
  <c r="C9" i="3" l="1"/>
  <c r="F9" i="3"/>
  <c r="B9" i="3"/>
  <c r="H11" i="4" l="1"/>
  <c r="I11" i="4" s="1"/>
  <c r="H8" i="3"/>
  <c r="E7" i="3"/>
  <c r="G6" i="3"/>
  <c r="E6" i="3"/>
  <c r="H5" i="3"/>
  <c r="G4" i="3"/>
  <c r="D3" i="4" l="1"/>
  <c r="E3" i="4" s="1"/>
  <c r="D5" i="4"/>
  <c r="E5" i="4" s="1"/>
  <c r="D6" i="4"/>
  <c r="E6" i="4" s="1"/>
  <c r="D4" i="4"/>
  <c r="E4" i="4" s="1"/>
  <c r="D2" i="4"/>
  <c r="E2" i="4" s="1"/>
  <c r="H6" i="3"/>
  <c r="E9" i="3"/>
  <c r="H4" i="3"/>
  <c r="H9" i="3" s="1"/>
  <c r="G9" i="3"/>
</calcChain>
</file>

<file path=xl/sharedStrings.xml><?xml version="1.0" encoding="utf-8"?>
<sst xmlns="http://schemas.openxmlformats.org/spreadsheetml/2006/main" count="41" uniqueCount="28">
  <si>
    <t>景区门票核销情况汇总表</t>
  </si>
  <si>
    <t>申报起止时间：2020年08月08日至2020年09月30日</t>
  </si>
  <si>
    <t>景区名称</t>
  </si>
  <si>
    <t>平台预约人数</t>
  </si>
  <si>
    <t>平台核销人数</t>
  </si>
  <si>
    <t>景区门票价格</t>
  </si>
  <si>
    <t>应补贴金额</t>
  </si>
  <si>
    <t>已补贴金额</t>
  </si>
  <si>
    <t>楚天瑶池温泉度假村</t>
  </si>
  <si>
    <t>咸宁市温泉谷度假区</t>
  </si>
  <si>
    <t>三江森林温泉旅游区</t>
  </si>
  <si>
    <t>黄鹤楼森林美酒小镇</t>
  </si>
  <si>
    <t>咸宁澄水洞旅游区</t>
  </si>
  <si>
    <t>三季度</t>
  </si>
  <si>
    <t>四季度</t>
  </si>
  <si>
    <t>8.8-9.30</t>
  </si>
  <si>
    <t>景区补贴总金额</t>
    <phoneticPr fontId="4" type="noConversion"/>
  </si>
  <si>
    <t>本期需补贴金额</t>
    <phoneticPr fontId="4" type="noConversion"/>
  </si>
  <si>
    <t>合计</t>
    <phoneticPr fontId="4" type="noConversion"/>
  </si>
  <si>
    <t>-</t>
    <phoneticPr fontId="4" type="noConversion"/>
  </si>
  <si>
    <t>序号</t>
  </si>
  <si>
    <t>省级测算补贴资金</t>
  </si>
  <si>
    <t>（万元）</t>
  </si>
  <si>
    <t>已拨付景区补贴资金</t>
  </si>
  <si>
    <t>合计</t>
  </si>
  <si>
    <t>备注</t>
    <phoneticPr fontId="4" type="noConversion"/>
  </si>
  <si>
    <t>剩余89660元下期抵扣</t>
    <phoneticPr fontId="4" type="noConversion"/>
  </si>
  <si>
    <t>累计补贴已达限额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</si>
</sst>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000000000000_ "/>
    <numFmt numFmtId="177" formatCode="0.0"/>
  </numFmts>
  <fonts count="9" x14ac:knownFonts="1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43" fontId="0" fillId="2" borderId="0" xfId="1" applyFont="1" applyFill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3" fontId="0" fillId="0" borderId="1" xfId="1" applyFont="1" applyFill="1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43" fontId="0" fillId="0" borderId="3" xfId="1" applyFont="1" applyFill="1" applyBorder="1">
      <alignment vertical="center"/>
    </xf>
    <xf numFmtId="0" fontId="5" fillId="0" borderId="1" xfId="0" applyFont="1" applyBorder="1">
      <alignment vertical="center"/>
    </xf>
    <xf numFmtId="43" fontId="5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3" fontId="0" fillId="0" borderId="1" xfId="0" applyNumberFormat="1" applyFill="1" applyBorder="1">
      <alignment vertical="center"/>
    </xf>
    <xf numFmtId="43" fontId="0" fillId="0" borderId="3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0" fillId="0" borderId="0" xfId="0" applyBorder="1" applyAlignment="1">
      <alignment horizontal="center" vertical="center"/>
    </xf>
    <xf numFmtId="43" fontId="0" fillId="0" borderId="0" xfId="0" applyNumberFormat="1">
      <alignment vertical="center"/>
    </xf>
    <xf numFmtId="0" fontId="0" fillId="0" borderId="1" xfId="0" applyBorder="1" applyAlignment="1">
      <alignment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="90" zoomScaleSheetLayoutView="90" workbookViewId="0">
      <selection activeCell="H4" sqref="H4"/>
    </sheetView>
  </sheetViews>
  <sheetFormatPr defaultColWidth="9" defaultRowHeight="14.4" x14ac:dyDescent="0.25"/>
  <cols>
    <col min="1" max="1" width="19.44140625" customWidth="1"/>
    <col min="2" max="2" width="13.44140625" customWidth="1"/>
    <col min="3" max="3" width="13.109375" customWidth="1"/>
    <col min="4" max="4" width="14.109375" customWidth="1"/>
    <col min="5" max="5" width="20" customWidth="1"/>
    <col min="6" max="6" width="22.44140625" customWidth="1"/>
    <col min="7" max="7" width="20.77734375" customWidth="1"/>
    <col min="8" max="8" width="20.109375" customWidth="1"/>
    <col min="9" max="9" width="17.88671875" customWidth="1"/>
    <col min="11" max="11" width="14.21875" bestFit="1" customWidth="1"/>
  </cols>
  <sheetData>
    <row r="1" spans="1:11" ht="54.6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11" ht="24.6" customHeight="1" x14ac:dyDescent="0.25">
      <c r="A2" s="29" t="s">
        <v>1</v>
      </c>
      <c r="B2" s="29"/>
      <c r="C2" s="29"/>
      <c r="D2" s="29"/>
      <c r="E2" s="29"/>
      <c r="F2" s="29"/>
      <c r="G2" s="29"/>
      <c r="H2" s="35"/>
    </row>
    <row r="3" spans="1:11" s="1" customFormat="1" ht="42.6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24" t="s">
        <v>6</v>
      </c>
      <c r="F3" s="25" t="s">
        <v>16</v>
      </c>
      <c r="G3" s="24" t="s">
        <v>7</v>
      </c>
      <c r="H3" s="24" t="s">
        <v>17</v>
      </c>
      <c r="I3" s="7" t="s">
        <v>25</v>
      </c>
    </row>
    <row r="4" spans="1:11" ht="42.6" customHeight="1" x14ac:dyDescent="0.25">
      <c r="A4" s="9" t="s">
        <v>8</v>
      </c>
      <c r="B4" s="9">
        <v>40580</v>
      </c>
      <c r="C4" s="9">
        <v>18368</v>
      </c>
      <c r="D4" s="10">
        <v>168</v>
      </c>
      <c r="E4" s="11">
        <f>C4*D4*0.5</f>
        <v>1542912</v>
      </c>
      <c r="F4" s="11">
        <v>5060000</v>
      </c>
      <c r="G4" s="26">
        <f>F4*0.25</f>
        <v>1265000</v>
      </c>
      <c r="H4" s="26">
        <f>E4-G4</f>
        <v>277912</v>
      </c>
      <c r="I4" s="9"/>
    </row>
    <row r="5" spans="1:11" ht="42.6" customHeight="1" x14ac:dyDescent="0.25">
      <c r="A5" s="9" t="s">
        <v>9</v>
      </c>
      <c r="B5" s="9">
        <v>20190</v>
      </c>
      <c r="C5" s="9">
        <v>7943</v>
      </c>
      <c r="D5" s="10">
        <v>199</v>
      </c>
      <c r="E5" s="11">
        <f>C5*D5*0.5</f>
        <v>790328.5</v>
      </c>
      <c r="F5" s="11">
        <v>5040000</v>
      </c>
      <c r="G5" s="26">
        <v>0</v>
      </c>
      <c r="H5" s="26">
        <f t="shared" ref="H5:H8" si="0">E5-G5</f>
        <v>790328.5</v>
      </c>
      <c r="I5" s="9"/>
    </row>
    <row r="6" spans="1:11" ht="42.6" customHeight="1" x14ac:dyDescent="0.25">
      <c r="A6" s="9" t="s">
        <v>10</v>
      </c>
      <c r="B6" s="9">
        <v>39622</v>
      </c>
      <c r="C6" s="9">
        <v>17200</v>
      </c>
      <c r="D6" s="10">
        <v>198</v>
      </c>
      <c r="E6" s="11">
        <f t="shared" ref="E6:E7" si="1">C6*D6*0.5</f>
        <v>1702800</v>
      </c>
      <c r="F6" s="11">
        <v>4980000</v>
      </c>
      <c r="G6" s="26">
        <f t="shared" ref="G6" si="2">F6*0.25</f>
        <v>1245000</v>
      </c>
      <c r="H6" s="26">
        <f t="shared" si="0"/>
        <v>457800</v>
      </c>
      <c r="I6" s="9"/>
    </row>
    <row r="7" spans="1:11" ht="42.6" customHeight="1" x14ac:dyDescent="0.25">
      <c r="A7" s="9" t="s">
        <v>11</v>
      </c>
      <c r="B7" s="9">
        <v>8741</v>
      </c>
      <c r="C7" s="9">
        <v>4517</v>
      </c>
      <c r="D7" s="10">
        <v>40</v>
      </c>
      <c r="E7" s="11">
        <f t="shared" si="1"/>
        <v>90340</v>
      </c>
      <c r="F7" s="11">
        <v>720000</v>
      </c>
      <c r="G7" s="26">
        <f>F7*0.25</f>
        <v>180000</v>
      </c>
      <c r="H7" s="26">
        <v>0</v>
      </c>
      <c r="I7" s="37" t="s">
        <v>26</v>
      </c>
      <c r="K7" s="36">
        <v>89660</v>
      </c>
    </row>
    <row r="8" spans="1:11" ht="42.6" customHeight="1" x14ac:dyDescent="0.25">
      <c r="A8" s="12" t="s">
        <v>12</v>
      </c>
      <c r="B8" s="12">
        <v>36068</v>
      </c>
      <c r="C8" s="12">
        <v>25745</v>
      </c>
      <c r="D8" s="13">
        <v>45</v>
      </c>
      <c r="E8" s="14">
        <v>500000</v>
      </c>
      <c r="F8" s="14">
        <v>500000</v>
      </c>
      <c r="G8" s="27">
        <f>F8*0.25</f>
        <v>125000</v>
      </c>
      <c r="H8" s="26">
        <f t="shared" si="0"/>
        <v>375000</v>
      </c>
      <c r="I8" s="37" t="s">
        <v>27</v>
      </c>
    </row>
    <row r="9" spans="1:11" s="15" customFormat="1" ht="34.200000000000003" customHeight="1" x14ac:dyDescent="0.25">
      <c r="A9" s="17" t="s">
        <v>18</v>
      </c>
      <c r="B9" s="15">
        <f>SUM(B4:B8)</f>
        <v>145201</v>
      </c>
      <c r="C9" s="15">
        <f t="shared" ref="C9:G9" si="3">SUM(C4:C8)</f>
        <v>73773</v>
      </c>
      <c r="D9" s="18" t="s">
        <v>19</v>
      </c>
      <c r="E9" s="19">
        <f t="shared" si="3"/>
        <v>4626380.5</v>
      </c>
      <c r="F9" s="19">
        <f t="shared" si="3"/>
        <v>16300000</v>
      </c>
      <c r="G9" s="19">
        <f t="shared" si="3"/>
        <v>2815000</v>
      </c>
      <c r="H9" s="16">
        <f>SUM(H4:H8)</f>
        <v>1901040.5</v>
      </c>
      <c r="J9" s="34"/>
    </row>
  </sheetData>
  <mergeCells count="2">
    <mergeCell ref="A1:H1"/>
    <mergeCell ref="A2:H2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13" sqref="D13"/>
    </sheetView>
  </sheetViews>
  <sheetFormatPr defaultColWidth="9" defaultRowHeight="14.4" x14ac:dyDescent="0.25"/>
  <cols>
    <col min="1" max="1" width="21.44140625" style="1" customWidth="1"/>
    <col min="5" max="5" width="16.88671875" customWidth="1"/>
  </cols>
  <sheetData>
    <row r="1" spans="1:9" ht="33" customHeight="1" x14ac:dyDescent="0.25">
      <c r="A1" s="1" t="s">
        <v>2</v>
      </c>
      <c r="B1" t="s">
        <v>13</v>
      </c>
      <c r="C1" t="s">
        <v>14</v>
      </c>
      <c r="D1" t="s">
        <v>15</v>
      </c>
      <c r="E1" s="2"/>
    </row>
    <row r="2" spans="1:9" ht="33" customHeight="1" x14ac:dyDescent="0.25">
      <c r="A2" s="3" t="s">
        <v>8</v>
      </c>
      <c r="B2">
        <v>1.7</v>
      </c>
      <c r="C2">
        <v>3.2</v>
      </c>
      <c r="D2" s="4">
        <f>B2*$I$11</f>
        <v>0.99782608695652175</v>
      </c>
      <c r="E2" s="5">
        <f>C2+D2</f>
        <v>4.197826086956522</v>
      </c>
    </row>
    <row r="3" spans="1:9" ht="33" customHeight="1" x14ac:dyDescent="0.25">
      <c r="A3" s="3" t="s">
        <v>9</v>
      </c>
      <c r="B3">
        <v>0.4</v>
      </c>
      <c r="C3">
        <v>5.6</v>
      </c>
      <c r="D3" s="4">
        <f t="shared" ref="D3:D6" si="0">B3*$I$11</f>
        <v>0.23478260869565221</v>
      </c>
      <c r="E3" s="5">
        <f t="shared" ref="E3:E6" si="1">C3+D3</f>
        <v>5.8347826086956518</v>
      </c>
    </row>
    <row r="4" spans="1:9" ht="33" customHeight="1" x14ac:dyDescent="0.25">
      <c r="A4" s="3" t="s">
        <v>10</v>
      </c>
      <c r="B4">
        <v>1.0755999999999999</v>
      </c>
      <c r="C4">
        <v>5.1406999999999998</v>
      </c>
      <c r="D4" s="4">
        <f t="shared" si="0"/>
        <v>0.63133043478260864</v>
      </c>
      <c r="E4" s="5">
        <f t="shared" si="1"/>
        <v>5.7720304347826081</v>
      </c>
    </row>
    <row r="5" spans="1:9" ht="33" customHeight="1" x14ac:dyDescent="0.25">
      <c r="A5" s="3" t="s">
        <v>11</v>
      </c>
      <c r="B5">
        <v>1.9</v>
      </c>
      <c r="C5">
        <v>2</v>
      </c>
      <c r="D5" s="4">
        <f t="shared" si="0"/>
        <v>1.1152173913043479</v>
      </c>
      <c r="E5" s="5">
        <f t="shared" si="1"/>
        <v>3.1152173913043479</v>
      </c>
    </row>
    <row r="6" spans="1:9" ht="33" customHeight="1" x14ac:dyDescent="0.25">
      <c r="A6" s="3" t="s">
        <v>12</v>
      </c>
      <c r="B6">
        <v>1</v>
      </c>
      <c r="C6">
        <v>1.7</v>
      </c>
      <c r="D6" s="4">
        <f t="shared" si="0"/>
        <v>0.58695652173913049</v>
      </c>
      <c r="E6" s="5">
        <f t="shared" si="1"/>
        <v>2.2869565217391306</v>
      </c>
    </row>
    <row r="7" spans="1:9" x14ac:dyDescent="0.25">
      <c r="E7" s="6"/>
    </row>
    <row r="11" spans="1:9" x14ac:dyDescent="0.25">
      <c r="H11">
        <f>92-38</f>
        <v>54</v>
      </c>
      <c r="I11">
        <f>H11/92</f>
        <v>0.58695652173913049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workbookViewId="0">
      <selection activeCell="E4" sqref="E4:E8"/>
    </sheetView>
  </sheetViews>
  <sheetFormatPr defaultRowHeight="14.4" x14ac:dyDescent="0.25"/>
  <sheetData>
    <row r="1" spans="2:6" ht="15" thickBot="1" x14ac:dyDescent="0.3"/>
    <row r="2" spans="2:6" ht="43.2" x14ac:dyDescent="0.25">
      <c r="B2" s="30" t="s">
        <v>20</v>
      </c>
      <c r="C2" s="30" t="s">
        <v>2</v>
      </c>
      <c r="D2" s="20" t="s">
        <v>21</v>
      </c>
      <c r="E2" s="20" t="s">
        <v>23</v>
      </c>
    </row>
    <row r="3" spans="2:6" ht="15" thickBot="1" x14ac:dyDescent="0.3">
      <c r="B3" s="31"/>
      <c r="C3" s="31"/>
      <c r="D3" s="21" t="s">
        <v>22</v>
      </c>
      <c r="E3" s="21" t="s">
        <v>22</v>
      </c>
    </row>
    <row r="4" spans="2:6" ht="43.8" thickBot="1" x14ac:dyDescent="0.3">
      <c r="B4" s="22">
        <v>1</v>
      </c>
      <c r="C4" s="21" t="s">
        <v>8</v>
      </c>
      <c r="D4" s="23">
        <v>253</v>
      </c>
      <c r="E4" s="23">
        <v>126.5</v>
      </c>
      <c r="F4">
        <f>D4*0.5</f>
        <v>126.5</v>
      </c>
    </row>
    <row r="5" spans="2:6" ht="43.8" thickBot="1" x14ac:dyDescent="0.3">
      <c r="B5" s="22">
        <v>2</v>
      </c>
      <c r="C5" s="21" t="s">
        <v>9</v>
      </c>
      <c r="D5" s="23">
        <v>252</v>
      </c>
      <c r="E5" s="23">
        <v>0</v>
      </c>
      <c r="F5">
        <f t="shared" ref="F5:F9" si="0">D5*0.5</f>
        <v>126</v>
      </c>
    </row>
    <row r="6" spans="2:6" ht="43.8" thickBot="1" x14ac:dyDescent="0.3">
      <c r="B6" s="22">
        <v>3</v>
      </c>
      <c r="C6" s="21" t="s">
        <v>10</v>
      </c>
      <c r="D6" s="23">
        <v>249</v>
      </c>
      <c r="E6" s="23">
        <v>124.5</v>
      </c>
      <c r="F6">
        <f t="shared" si="0"/>
        <v>124.5</v>
      </c>
    </row>
    <row r="7" spans="2:6" ht="43.8" thickBot="1" x14ac:dyDescent="0.3">
      <c r="B7" s="22">
        <v>4</v>
      </c>
      <c r="C7" s="21" t="s">
        <v>11</v>
      </c>
      <c r="D7" s="23">
        <v>36</v>
      </c>
      <c r="E7" s="23">
        <v>18</v>
      </c>
      <c r="F7">
        <f t="shared" si="0"/>
        <v>18</v>
      </c>
    </row>
    <row r="8" spans="2:6" ht="29.4" thickBot="1" x14ac:dyDescent="0.3">
      <c r="B8" s="22">
        <v>5</v>
      </c>
      <c r="C8" s="21" t="s">
        <v>12</v>
      </c>
      <c r="D8" s="23">
        <v>25</v>
      </c>
      <c r="E8" s="23">
        <v>12.5</v>
      </c>
      <c r="F8">
        <f t="shared" si="0"/>
        <v>12.5</v>
      </c>
    </row>
    <row r="9" spans="2:6" ht="15" thickBot="1" x14ac:dyDescent="0.3">
      <c r="B9" s="32" t="s">
        <v>24</v>
      </c>
      <c r="C9" s="33"/>
      <c r="D9" s="23">
        <v>815</v>
      </c>
      <c r="E9" s="23">
        <v>281.5</v>
      </c>
      <c r="F9">
        <f t="shared" si="0"/>
        <v>407.5</v>
      </c>
    </row>
  </sheetData>
  <mergeCells count="3">
    <mergeCell ref="B2:B3"/>
    <mergeCell ref="C2:C3"/>
    <mergeCell ref="B9:C9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(2)</vt:lpstr>
      <vt:lpstr>Sheet1</vt:lpstr>
      <vt:lpstr>Sheet2</vt:lpstr>
      <vt:lpstr>'Sheet1 (2)'!Print_Area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2020-10-27T08:03:00Z</dcterms:created>
  <dcterms:modified xsi:type="dcterms:W3CDTF">2020-12-10T03:45:07Z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